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ae94d558f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Batch" sheetId="1" r:id="R01ea965078424368"/>
    <x:sheet xmlns:r="http://schemas.openxmlformats.org/officeDocument/2006/relationships" name="Worked Example" sheetId="2" r:id="Rb56f7586d0e54633"/>
    <x:sheet xmlns:r="http://schemas.openxmlformats.org/officeDocument/2006/relationships" name="Guide &amp; Sources" sheetId="3" r:id="R62c1ee187d7548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;[Red](#,##0.00);-"/>
    <x:numFmt numFmtId="202" formatCode="0.0%;[Red](0.0%);-"/>
    <x:numFmt numFmtId="203" formatCode="$#,##0.00;[Red]($#,##0.00);-"/>
  </x:numFmts>
  <x:fonts count="11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43E2E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11"/>
      <x:color rgb="FF000000"/>
      <x:name val="Carlito"/>
    </x:font>
    <x:font>
      <x:b/>
      <x:sz val="11"/>
      <x:name val="Carlito"/>
    </x:font>
    <x:font>
      <x:b/>
      <x:sz val="11"/>
      <x:color rgb="FF000000"/>
      <x:name val="Carlito"/>
    </x:font>
    <x:font>
      <x:b/>
      <x:sz val="11"/>
      <x:color rgb="FF8B4D10"/>
      <x:name val="Carlito"/>
    </x:font>
    <x:font>
      <x:sz val="11"/>
      <x:color rgb="FF5A6870"/>
      <x:name val="Carlito"/>
    </x:font>
    <x:font>
      <x:b/>
      <x:sz val="15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D5137"/>
      </x:patternFill>
    </x:fill>
    <x:fill>
      <x:patternFill patternType="solid">
        <x:fgColor rgb="FFEAF5ED"/>
      </x:patternFill>
    </x:fill>
    <x:fill>
      <x:patternFill patternType="solid">
        <x:fgColor rgb="FF217A51"/>
      </x:patternFill>
    </x:fill>
    <x:fill>
      <x:patternFill patternType="solid">
        <x:fgColor rgb="FFFFF2C6"/>
      </x:patternFill>
    </x:fill>
    <x:fill>
      <x:patternFill patternType="solid">
        <x:fgColor rgb="FFFFF5E8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200" fontId="4" fillId="5" borderId="0" xfId="0" applyNumberFormat="1" applyFont="1" applyFill="1" applyBorder="1"/>
    <x:xf numFmtId="200" fontId="4" fillId="5" borderId="1" xfId="0" applyNumberFormat="1" applyFont="1" applyFill="1" applyBorder="1"/>
    <x:xf numFmtId="201" fontId="4" fillId="5" borderId="0" xfId="0" applyNumberFormat="1" applyFont="1" applyFill="1" applyBorder="1"/>
    <x:xf numFmtId="201" fontId="0" fillId="0" borderId="0" xfId="0" applyNumberFormat="1" applyFont="1" applyFill="1" applyBorder="1"/>
    <x:xf numFmtId="201" fontId="3" fillId="4" borderId="0" xfId="0" applyNumberFormat="1" applyFont="1" applyFill="1" applyBorder="1"/>
    <x:xf numFmtId="201" fontId="4" fillId="5" borderId="1" xfId="0" applyNumberFormat="1" applyFont="1" applyFill="1" applyBorder="1"/>
    <x:xf numFmtId="201" fontId="0" fillId="0" borderId="1" xfId="0" applyNumberFormat="1" applyFont="1" applyFill="1" applyBorder="1"/>
    <x:xf numFmtId="201" fontId="3" fillId="4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4" fillId="5" borderId="0" xfId="0" applyNumberFormat="1" applyFont="1" applyFill="1" applyBorder="1"/>
    <x:xf numFmtId="203" fontId="4" fillId="5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202" fontId="5" fillId="0" borderId="0" xfId="0" applyNumberFormat="1" applyFont="1" applyFill="1" applyBorder="1"/>
    <x:xf numFmtId="202" fontId="5" fillId="0" borderId="1" xfId="0" applyNumberFormat="1" applyFont="1" applyFill="1" applyBorder="1"/>
    <x:xf numFmtId="203" fontId="5" fillId="0" borderId="0" xfId="0" applyNumberFormat="1" applyFont="1" applyFill="1" applyBorder="1"/>
    <x:xf numFmtId="203" fontId="5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3" fontId="5" fillId="3" borderId="0" xfId="0" applyNumberFormat="1" applyFont="1" applyFill="1" applyBorder="1"/>
    <x:xf numFmtId="203" fontId="5" fillId="3" borderId="1" xfId="0" applyNumberFormat="1" applyFont="1" applyFill="1" applyBorder="1"/>
    <x:xf numFmtId="0" fontId="6" fillId="3" borderId="0" xfId="0" applyNumberFormat="1" applyFont="1" applyFill="1" applyBorder="1"/>
    <x:xf numFmtId="203" fontId="7" fillId="3" borderId="0" xfId="0" applyNumberFormat="1" applyFont="1" applyFill="1" applyBorder="1"/>
    <x:xf numFmtId="0" fontId="6" fillId="3" borderId="1" xfId="0" applyNumberFormat="1" applyFont="1" applyFill="1" applyBorder="1"/>
    <x:xf numFmtId="203" fontId="7" fillId="3" borderId="1" xfId="0" applyNumberFormat="1" applyFont="1" applyFill="1" applyBorder="1"/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9" fillId="0" borderId="0" xfId="0" applyNumberFormat="1" applyFont="1" applyFill="1" applyBorder="1"/>
    <x:xf numFmtId="0" fontId="9" fillId="0" borderId="1" xfId="0" applyNumberFormat="1" applyFont="1" applyFill="1" applyBorder="1"/>
    <x:xf numFmtId="0" fontId="10" fillId="2" borderId="0" xfId="0" applyNumberFormat="1" applyFont="1" applyFill="1" applyBorder="1"/>
    <x:xf numFmtId="0" fontId="10" fillId="2" borderId="1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79e0daac80485a" /><Relationship Type="http://schemas.openxmlformats.org/officeDocument/2006/relationships/theme" Target="/xl/theme/theme1.xml" Id="R1364b877b3b54e19" /><Relationship Type="http://schemas.openxmlformats.org/officeDocument/2006/relationships/sharedStrings" Target="/xl/sharedStrings.xml" Id="R32e01e67344b4c1e" /><Relationship Type="http://schemas.openxmlformats.org/officeDocument/2006/relationships/worksheet" Target="/xl/worksheets/sheet1.xml" Id="R01ea965078424368" /><Relationship Type="http://schemas.openxmlformats.org/officeDocument/2006/relationships/worksheet" Target="/xl/worksheets/sheet2.xml" Id="Rb56f7586d0e54633" /><Relationship Type="http://schemas.openxmlformats.org/officeDocument/2006/relationships/worksheet" Target="/xl/worksheets/sheet3.xml" Id="R62c1ee187d75486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7" hidden="0" customWidth="1"/>
    <x:col min="2" max="2" width="18" hidden="0" customWidth="1"/>
    <x:col min="3" max="3" width="4" hidden="0" customWidth="1"/>
    <x:col min="4" max="4" width="24" hidden="0" customWidth="1"/>
    <x:col min="5" max="5" width="17" hidden="0" customWidth="1"/>
    <x:col min="6" max="6" width="4" hidden="0" customWidth="1"/>
    <x:col min="7" max="7" width="20" hidden="0" customWidth="1"/>
    <x:col min="8" max="8" width="17" hidden="0" customWidth="1"/>
  </x:cols>
  <x:sheetData>
    <x:row r="1" ht="35" customHeight="1">
      <x:c r="A1" s="4" t="str">
        <x:v>MATO CASHEW | BATCH COSTING &amp; PRICING</x:v>
      </x:c>
      <x:c r="B1" s="4"/>
      <x:c r="C1" s="4"/>
      <x:c r="D1" s="4"/>
      <x:c r="E1" s="4"/>
      <x:c r="F1" s="4"/>
      <x:c r="G1" s="4"/>
      <x:c r="H1" s="4"/>
    </x:row>
    <x:row r="2" ht="26" customHeight="1">
      <x:c r="A2" s="9" t="str">
        <x:v>YOUR BATCH | Enter values in yellow cells; all outputs calculate automatically</x:v>
      </x:c>
      <x:c r="B2" s="9"/>
      <x:c r="C2" s="9"/>
      <x:c r="D2" s="9"/>
      <x:c r="E2" s="9"/>
      <x:c r="F2" s="9"/>
      <x:c r="G2" s="9"/>
      <x:c r="H2" s="9"/>
    </x:row>
    <x:row r="4" ht="25" customHeight="1">
      <x:c r="A4" s="13" t="str">
        <x:v>BATCH INPUTS</x:v>
      </x:c>
      <x:c r="B4" s="13"/>
      <x:c r="C4" s="13"/>
      <x:c r="D4" s="13"/>
      <x:c r="E4" s="13"/>
      <x:c r="F4" s="13"/>
      <x:c r="G4" s="13"/>
      <x:c r="H4" s="13"/>
    </x:row>
    <x:row r="5" ht="23" customHeight="1">
      <x:c r="A5" t="str">
        <x:v>Batch ID / លេខឡូត៍</x:v>
      </x:c>
      <x:c r="B5" s="17"/>
      <x:c r="D5" t="str">
        <x:v>Production date</x:v>
      </x:c>
      <x:c r="E5" s="20"/>
    </x:row>
    <x:row r="6" ht="23" customHeight="1">
      <x:c r="A6" t="str">
        <x:v>Raw cashew nuts processed (kg)</x:v>
      </x:c>
      <x:c r="B6" s="22"/>
      <x:c r="D6" t="str">
        <x:v>Landed RCN price ($/kg)</x:v>
      </x:c>
      <x:c r="E6" s="30"/>
      <x:c r="G6" t="str">
        <x:v>Raw-nut cost ($)</x:v>
      </x:c>
      <x:c r="H6" s="32" t="str">
        <x:f>IF(OR(B6="",E6=""),"",B6*E6)</x:f>
      </x:c>
    </x:row>
    <x:row r="7" ht="23" customHeight="1">
      <x:c r="A7" t="str">
        <x:v>Saleable whole kernels (kg)</x:v>
      </x:c>
      <x:c r="B7" s="22"/>
      <x:c r="D7" t="str">
        <x:v>Whole price ($/kg)</x:v>
      </x:c>
      <x:c r="E7" s="30"/>
      <x:c r="G7" t="str">
        <x:v>Whole sales ($)</x:v>
      </x:c>
      <x:c r="H7" s="32" t="str">
        <x:f>IF(OR(B7="",E7=""),"",B7*E7)</x:f>
      </x:c>
    </x:row>
    <x:row r="8" ht="23" customHeight="1">
      <x:c r="A8" t="str">
        <x:v>Saleable broken kernels (kg)</x:v>
      </x:c>
      <x:c r="B8" s="22"/>
      <x:c r="D8" t="str">
        <x:v>Broken price ($/kg)</x:v>
      </x:c>
      <x:c r="E8" s="30"/>
      <x:c r="G8" t="str">
        <x:v>Broken sales ($)</x:v>
      </x:c>
      <x:c r="H8" s="32" t="str">
        <x:f>IF(OR(B8="",E8=""),"",B8*E8)</x:f>
      </x:c>
    </x:row>
    <x:row r="9" ht="23" customHeight="1">
      <x:c r="A9" t="str">
        <x:v>Other saleable kernels (kg)</x:v>
      </x:c>
      <x:c r="B9" s="22"/>
      <x:c r="D9" t="str">
        <x:v>Other grade price ($/kg)</x:v>
      </x:c>
      <x:c r="E9" s="30"/>
      <x:c r="G9" t="str">
        <x:v>Other sales ($)</x:v>
      </x:c>
      <x:c r="H9" s="32" t="str">
        <x:f>IF(OR(B9="",E9=""),"",B9*E9)</x:f>
      </x:c>
    </x:row>
    <x:row r="10" ht="23" customHeight="1">
      <x:c r="A10" t="str">
        <x:v>Net by-product revenue ($)</x:v>
      </x:c>
      <x:c r="B10" s="30"/>
    </x:row>
    <x:row r="11">
      <x:c r="B11" s="23"/>
    </x:row>
    <x:row r="12" ht="25" customHeight="1">
      <x:c r="A12" s="13" t="str">
        <x:v>DIRECT COSTS &amp; OVERHEAD</x:v>
      </x:c>
      <x:c r="B12" s="24"/>
      <x:c r="C12" s="13"/>
      <x:c r="D12" s="13"/>
      <x:c r="E12" s="13"/>
      <x:c r="F12" s="13"/>
      <x:c r="G12" s="13"/>
      <x:c r="H12" s="13"/>
    </x:row>
    <x:row r="13" ht="23" customHeight="1">
      <x:c r="A13" t="str">
        <x:v>Direct labor ($)</x:v>
      </x:c>
      <x:c r="B13" s="30"/>
    </x:row>
    <x:row r="14" ht="23" customHeight="1">
      <x:c r="A14" t="str">
        <x:v>Energy / fuel ($)</x:v>
      </x:c>
      <x:c r="B14" s="30"/>
    </x:row>
    <x:row r="15" ht="23" customHeight="1">
      <x:c r="A15" t="str">
        <x:v>Packaging ($)</x:v>
      </x:c>
      <x:c r="B15" s="30"/>
    </x:row>
    <x:row r="16" ht="23" customHeight="1">
      <x:c r="A16" t="str">
        <x:v>Delivery / transport ($)</x:v>
      </x:c>
      <x:c r="B16" s="30"/>
    </x:row>
    <x:row r="17" ht="23" customHeight="1">
      <x:c r="A17" t="str">
        <x:v>Other variable expenses ($)</x:v>
      </x:c>
      <x:c r="B17" s="30"/>
    </x:row>
    <x:row r="18" ht="23" customHeight="1">
      <x:c r="A18" t="str">
        <x:v>Allocated fixed overhead ($)</x:v>
      </x:c>
      <x:c r="B18" s="30"/>
    </x:row>
    <x:row r="19">
      <x:c r="B19" s="23"/>
    </x:row>
    <x:row r="20" ht="25" customHeight="1">
      <x:c r="A20" s="13" t="str">
        <x:v>CALCULATED RESULTS</x:v>
      </x:c>
      <x:c r="B20" s="24"/>
      <x:c r="C20" s="13"/>
      <x:c r="D20" s="13"/>
      <x:c r="E20" s="13"/>
      <x:c r="F20" s="13"/>
      <x:c r="G20" s="13"/>
      <x:c r="H20" s="13"/>
    </x:row>
    <x:row r="21" ht="24" customHeight="1">
      <x:c r="A21" t="str">
        <x:v>Total saleable kernel output (kg)</x:v>
      </x:c>
      <x:c r="B21" s="34" t="str">
        <x:f>IF(B6="","",SUM(B7:B9))</x:f>
      </x:c>
    </x:row>
    <x:row r="22" ht="24" customHeight="1">
      <x:c r="A22" t="str">
        <x:v>Factory recovery (%)</x:v>
      </x:c>
      <x:c r="B22" s="36" t="str">
        <x:f>IFERROR(IF(B6="","",B21/B6),"")</x:f>
      </x:c>
    </x:row>
    <x:row r="23" ht="24" customHeight="1">
      <x:c r="A23" t="str">
        <x:v>Expected kernel sales ($)</x:v>
      </x:c>
      <x:c r="B23" s="38" t="str">
        <x:f>IF(B6="","",SUM(H7:H9))</x:f>
      </x:c>
    </x:row>
    <x:row r="24" ht="24" customHeight="1">
      <x:c r="A24" s="44" t="str">
        <x:v>Expected total revenue ($)</x:v>
      </x:c>
      <x:c r="B24" s="45" t="str">
        <x:f>IF(B6="","",B23+N(B10))</x:f>
      </x:c>
    </x:row>
    <x:row r="25" ht="24" customHeight="1">
      <x:c r="A25" s="44" t="str">
        <x:v>Total included batch costs ($)</x:v>
      </x:c>
      <x:c r="B25" s="45" t="str">
        <x:f>IF(B6="","",H6+SUM(B13:B18))</x:f>
      </x:c>
    </x:row>
    <x:row r="26" ht="24" customHeight="1">
      <x:c r="A26" s="44" t="str">
        <x:v>Potential batch result ($)</x:v>
      </x:c>
      <x:c r="B26" s="45" t="str">
        <x:f>IF(B6="","",B24-B25)</x:f>
      </x:c>
    </x:row>
    <x:row r="27" ht="24" customHeight="1">
      <x:c r="A27" t="str">
        <x:v>Potential margin on revenue (%)</x:v>
      </x:c>
      <x:c r="B27" s="36" t="str">
        <x:f>IFERROR(IF(B6="","",B26/B24),"")</x:f>
      </x:c>
    </x:row>
    <x:row r="28" ht="24" customHeight="1">
      <x:c r="A28" t="str">
        <x:v>Raw-nut cost per saleable kg ($/kg)</x:v>
      </x:c>
      <x:c r="B28" s="38" t="str">
        <x:f>IFERROR(IF(B6="","",H6/B21),"")</x:f>
      </x:c>
    </x:row>
    <x:row r="29" ht="24" customHeight="1">
      <x:c r="A29" s="44" t="str">
        <x:v>Cost-recovery blended price ($/kg)</x:v>
      </x:c>
      <x:c r="B29" s="45" t="str">
        <x:f>IFERROR(IF(B6="","",(B25-N(B10))/B21),"")</x:f>
      </x:c>
    </x:row>
    <x:row r="30" ht="24" customHeight="1">
      <x:c r="A30" t="str">
        <x:v>Expected blended kernel price ($/kg)</x:v>
      </x:c>
      <x:c r="B30" s="38" t="str">
        <x:f>IFERROR(IF(B6="","",B23/B21),"")</x:f>
      </x:c>
    </x:row>
    <x:row r="31" ht="24" customHeight="1">
      <x:c r="A31" t="str">
        <x:v>Scenario indicator</x:v>
      </x:c>
      <x:c r="B31" s="40" t="str">
        <x:f>IF(B6="","",IF(B21&lt;=0,"CHECK OUTPUT",IF(B26&lt;0,"LOSS SCENARIO","POSITIVE SCENARIO")))</x:f>
      </x:c>
    </x:row>
    <x:row r="33" ht="28" customHeight="1">
      <x:c r="A33" s="49" t="str">
        <x:v>ASSUMPTION: All counted saleable kernels are sold at the entered prices. This is a scenario, not realized profit.</x:v>
      </x:c>
      <x:c r="B33" s="49"/>
      <x:c r="C33" s="49"/>
      <x:c r="D33" s="49"/>
      <x:c r="E33" s="49"/>
      <x:c r="F33" s="49"/>
      <x:c r="G33" s="49"/>
      <x:c r="H33" s="49"/>
    </x:row>
    <x:row r="34" ht="24" customHeight="1">
      <x:c r="A34" s="52" t="str">
        <x:v>Use landed purchase cost; avoid counting procurement freight again under transport. Enter zero for unused grades.</x:v>
      </x:c>
      <x:c r="B34" s="52"/>
      <x:c r="C34" s="52"/>
      <x:c r="D34" s="52"/>
      <x:c r="E34" s="52"/>
      <x:c r="F34" s="52"/>
      <x:c r="G34" s="52"/>
      <x:c r="H34" s="52"/>
    </x:row>
    <x:row r="35" ht="24" customHeight="1">
      <x:c r="A35" s="52" t="str">
        <x:v>Recovery = finished saleable kg / raw kg processed. This is NOT intake sample KOR. See Guide &amp; Sources.</x:v>
      </x:c>
      <x:c r="B35" s="52"/>
      <x:c r="C35" s="52"/>
      <x:c r="D35" s="52"/>
      <x:c r="E35" s="52"/>
      <x:c r="F35" s="52"/>
      <x:c r="G35" s="52"/>
      <x:c r="H35" s="52"/>
    </x:row>
  </x:sheetData>
  <x:mergeCells>
    <x:mergeCell ref="A1:H1"/>
    <x:mergeCell ref="A2:H2"/>
    <x:mergeCell ref="A4:H4"/>
    <x:mergeCell ref="A12:H12"/>
    <x:mergeCell ref="A20:H20"/>
    <x:mergeCell ref="A33:H33"/>
    <x:mergeCell ref="A34:H34"/>
    <x:mergeCell ref="A35:H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7" hidden="0" customWidth="1"/>
    <x:col min="2" max="2" width="18" hidden="0" customWidth="1"/>
    <x:col min="3" max="3" width="4" hidden="0" customWidth="1"/>
    <x:col min="4" max="4" width="24" hidden="0" customWidth="1"/>
    <x:col min="5" max="5" width="17" hidden="0" customWidth="1"/>
    <x:col min="6" max="6" width="4" hidden="0" customWidth="1"/>
    <x:col min="7" max="7" width="20" hidden="0" customWidth="1"/>
    <x:col min="8" max="8" width="17" hidden="0" customWidth="1"/>
  </x:cols>
  <x:sheetData>
    <x:row r="1" ht="35" customHeight="1">
      <x:c r="A1" s="4" t="str">
        <x:v>MATO CASHEW | BATCH COSTING &amp; PRICING</x:v>
      </x:c>
      <x:c r="B1" s="4"/>
      <x:c r="C1" s="4"/>
      <x:c r="D1" s="4"/>
      <x:c r="E1" s="4"/>
      <x:c r="F1" s="4"/>
      <x:c r="G1" s="4"/>
      <x:c r="H1" s="4"/>
    </x:row>
    <x:row r="2" ht="26" customHeight="1">
      <x:c r="A2" s="9" t="str">
        <x:v>ILLUSTRATIVE EXAMPLE — NOT MARKET DATA</x:v>
      </x:c>
      <x:c r="B2" s="9"/>
      <x:c r="C2" s="9"/>
      <x:c r="D2" s="9"/>
      <x:c r="E2" s="9"/>
      <x:c r="F2" s="9"/>
      <x:c r="G2" s="9"/>
      <x:c r="H2" s="9"/>
    </x:row>
    <x:row r="4" ht="25" customHeight="1">
      <x:c r="A4" s="13" t="str">
        <x:v>BATCH INPUTS</x:v>
      </x:c>
      <x:c r="B4" s="13"/>
      <x:c r="C4" s="13"/>
      <x:c r="D4" s="13"/>
      <x:c r="E4" s="13"/>
      <x:c r="F4" s="13"/>
      <x:c r="G4" s="13"/>
      <x:c r="H4" s="13"/>
    </x:row>
    <x:row r="5" ht="23" customHeight="1">
      <x:c r="A5" t="str">
        <x:v>Batch ID / លេខឡូត៍</x:v>
      </x:c>
      <x:c r="B5" s="17" t="str">
        <x:v>EXAMPLE-001</x:v>
      </x:c>
      <x:c r="D5" t="str">
        <x:v>Production date</x:v>
      </x:c>
      <x:c r="E5" s="20" t="n">
        <x:v>46307</x:v>
      </x:c>
    </x:row>
    <x:row r="6" ht="23" customHeight="1">
      <x:c r="A6" t="str">
        <x:v>Raw cashew nuts processed (kg)</x:v>
      </x:c>
      <x:c r="B6" s="22" t="n">
        <x:v>1000</x:v>
      </x:c>
      <x:c r="D6" t="str">
        <x:v>Landed RCN price ($/kg)</x:v>
      </x:c>
      <x:c r="E6" s="30" t="n">
        <x:v>1.2</x:v>
      </x:c>
      <x:c r="G6" t="str">
        <x:v>Raw-nut cost ($)</x:v>
      </x:c>
      <x:c r="H6" s="32" t="n">
        <x:f>IF(OR(B6="",E6=""),"",B6*E6)</x:f>
        <x:v>1200</x:v>
      </x:c>
    </x:row>
    <x:row r="7" ht="23" customHeight="1">
      <x:c r="A7" t="str">
        <x:v>Saleable whole kernels (kg)</x:v>
      </x:c>
      <x:c r="B7" s="22" t="n">
        <x:v>150</x:v>
      </x:c>
      <x:c r="D7" t="str">
        <x:v>Whole price ($/kg)</x:v>
      </x:c>
      <x:c r="E7" s="30" t="n">
        <x:v>8</x:v>
      </x:c>
      <x:c r="G7" t="str">
        <x:v>Whole sales ($)</x:v>
      </x:c>
      <x:c r="H7" s="32" t="n">
        <x:f>IF(OR(B7="",E7=""),"",B7*E7)</x:f>
        <x:v>1200</x:v>
      </x:c>
    </x:row>
    <x:row r="8" ht="23" customHeight="1">
      <x:c r="A8" t="str">
        <x:v>Saleable broken kernels (kg)</x:v>
      </x:c>
      <x:c r="B8" s="22" t="n">
        <x:v>80</x:v>
      </x:c>
      <x:c r="D8" t="str">
        <x:v>Broken price ($/kg)</x:v>
      </x:c>
      <x:c r="E8" s="30" t="n">
        <x:v>5</x:v>
      </x:c>
      <x:c r="G8" t="str">
        <x:v>Broken sales ($)</x:v>
      </x:c>
      <x:c r="H8" s="32" t="n">
        <x:f>IF(OR(B8="",E8=""),"",B8*E8)</x:f>
        <x:v>400</x:v>
      </x:c>
    </x:row>
    <x:row r="9" ht="23" customHeight="1">
      <x:c r="A9" t="str">
        <x:v>Other saleable kernels (kg)</x:v>
      </x:c>
      <x:c r="B9" s="22" t="n">
        <x:v>0</x:v>
      </x:c>
      <x:c r="D9" t="str">
        <x:v>Other grade price ($/kg)</x:v>
      </x:c>
      <x:c r="E9" s="30" t="n">
        <x:v>0</x:v>
      </x:c>
      <x:c r="G9" t="str">
        <x:v>Other sales ($)</x:v>
      </x:c>
      <x:c r="H9" s="32" t="str">
        <x:f>IF(OR(B9="",E9=""),"",B9*E9)</x:f>
      </x:c>
    </x:row>
    <x:row r="10" ht="23" customHeight="1">
      <x:c r="A10" t="str">
        <x:v>Net by-product revenue ($)</x:v>
      </x:c>
      <x:c r="B10" s="30" t="n">
        <x:v>0</x:v>
      </x:c>
    </x:row>
    <x:row r="11">
      <x:c r="B11" s="23"/>
    </x:row>
    <x:row r="12" ht="25" customHeight="1">
      <x:c r="A12" s="13" t="str">
        <x:v>DIRECT COSTS &amp; OVERHEAD</x:v>
      </x:c>
      <x:c r="B12" s="24"/>
      <x:c r="C12" s="13"/>
      <x:c r="D12" s="13"/>
      <x:c r="E12" s="13"/>
      <x:c r="F12" s="13"/>
      <x:c r="G12" s="13"/>
      <x:c r="H12" s="13"/>
    </x:row>
    <x:row r="13" ht="23" customHeight="1">
      <x:c r="A13" t="str">
        <x:v>Direct labor ($)</x:v>
      </x:c>
      <x:c r="B13" s="30" t="n">
        <x:v>80</x:v>
      </x:c>
    </x:row>
    <x:row r="14" ht="23" customHeight="1">
      <x:c r="A14" t="str">
        <x:v>Energy / fuel ($)</x:v>
      </x:c>
      <x:c r="B14" s="30" t="n">
        <x:v>35</x:v>
      </x:c>
    </x:row>
    <x:row r="15" ht="23" customHeight="1">
      <x:c r="A15" t="str">
        <x:v>Packaging ($)</x:v>
      </x:c>
      <x:c r="B15" s="30" t="n">
        <x:v>20</x:v>
      </x:c>
    </x:row>
    <x:row r="16" ht="23" customHeight="1">
      <x:c r="A16" t="str">
        <x:v>Delivery / transport ($)</x:v>
      </x:c>
      <x:c r="B16" s="30" t="n">
        <x:v>25</x:v>
      </x:c>
    </x:row>
    <x:row r="17" ht="23" customHeight="1">
      <x:c r="A17" t="str">
        <x:v>Other variable expenses ($)</x:v>
      </x:c>
      <x:c r="B17" s="30" t="n">
        <x:v>10</x:v>
      </x:c>
    </x:row>
    <x:row r="18" ht="23" customHeight="1">
      <x:c r="A18" t="str">
        <x:v>Allocated fixed overhead ($)</x:v>
      </x:c>
      <x:c r="B18" s="30" t="n">
        <x:v>60</x:v>
      </x:c>
    </x:row>
    <x:row r="19">
      <x:c r="B19" s="23"/>
    </x:row>
    <x:row r="20" ht="25" customHeight="1">
      <x:c r="A20" s="13" t="str">
        <x:v>CALCULATED RESULTS</x:v>
      </x:c>
      <x:c r="B20" s="24"/>
      <x:c r="C20" s="13"/>
      <x:c r="D20" s="13"/>
      <x:c r="E20" s="13"/>
      <x:c r="F20" s="13"/>
      <x:c r="G20" s="13"/>
      <x:c r="H20" s="13"/>
    </x:row>
    <x:row r="21" ht="24" customHeight="1">
      <x:c r="A21" t="str">
        <x:v>Total saleable kernel output (kg)</x:v>
      </x:c>
      <x:c r="B21" s="34" t="n">
        <x:f>IF(B6="","",SUM(B7:B9))</x:f>
        <x:v>230</x:v>
      </x:c>
    </x:row>
    <x:row r="22" ht="24" customHeight="1">
      <x:c r="A22" t="str">
        <x:v>Factory recovery (%)</x:v>
      </x:c>
      <x:c r="B22" s="36" t="n">
        <x:f>IFERROR(IF(B6="","",B21/B6),"")</x:f>
        <x:v>0.23</x:v>
      </x:c>
    </x:row>
    <x:row r="23" ht="24" customHeight="1">
      <x:c r="A23" t="str">
        <x:v>Expected kernel sales ($)</x:v>
      </x:c>
      <x:c r="B23" s="38" t="n">
        <x:f>IF(B6="","",SUM(H7:H9))</x:f>
        <x:v>1600</x:v>
      </x:c>
    </x:row>
    <x:row r="24" ht="24" customHeight="1">
      <x:c r="A24" s="44" t="str">
        <x:v>Expected total revenue ($)</x:v>
      </x:c>
      <x:c r="B24" s="45" t="n">
        <x:f>IF(B6="","",B23+N(B10))</x:f>
        <x:v>1600</x:v>
      </x:c>
    </x:row>
    <x:row r="25" ht="24" customHeight="1">
      <x:c r="A25" s="44" t="str">
        <x:v>Total included batch costs ($)</x:v>
      </x:c>
      <x:c r="B25" s="45" t="n">
        <x:f>IF(B6="","",H6+SUM(B13:B18))</x:f>
        <x:v>1430</x:v>
      </x:c>
    </x:row>
    <x:row r="26" ht="24" customHeight="1">
      <x:c r="A26" s="44" t="str">
        <x:v>Potential batch result ($)</x:v>
      </x:c>
      <x:c r="B26" s="45" t="n">
        <x:f>IF(B6="","",B24-B25)</x:f>
        <x:v>170</x:v>
      </x:c>
    </x:row>
    <x:row r="27" ht="24" customHeight="1">
      <x:c r="A27" t="str">
        <x:v>Potential margin on revenue (%)</x:v>
      </x:c>
      <x:c r="B27" s="36" t="n">
        <x:f>IFERROR(IF(B6="","",B26/B24),"")</x:f>
        <x:v>0.10625</x:v>
      </x:c>
    </x:row>
    <x:row r="28" ht="24" customHeight="1">
      <x:c r="A28" t="str">
        <x:v>Raw-nut cost per saleable kg ($/kg)</x:v>
      </x:c>
      <x:c r="B28" s="38" t="n">
        <x:f>IFERROR(IF(B6="","",H6/B21),"")</x:f>
        <x:v>5.217391304347826</x:v>
      </x:c>
    </x:row>
    <x:row r="29" ht="24" customHeight="1">
      <x:c r="A29" s="44" t="str">
        <x:v>Cost-recovery blended price ($/kg)</x:v>
      </x:c>
      <x:c r="B29" s="45" t="n">
        <x:f>IFERROR(IF(B6="","",(B25-N(B10))/B21),"")</x:f>
        <x:v>6.217391304347826</x:v>
      </x:c>
    </x:row>
    <x:row r="30" ht="24" customHeight="1">
      <x:c r="A30" t="str">
        <x:v>Expected blended kernel price ($/kg)</x:v>
      </x:c>
      <x:c r="B30" s="38" t="n">
        <x:f>IFERROR(IF(B6="","",B23/B21),"")</x:f>
        <x:v>6.956521739130435</x:v>
      </x:c>
    </x:row>
    <x:row r="31" ht="24" customHeight="1">
      <x:c r="A31" t="str">
        <x:v>Scenario indicator</x:v>
      </x:c>
      <x:c r="B31" s="40" t="str">
        <x:f>IF(B6="","",IF(B21&lt;=0,"CHECK OUTPUT",IF(B26&lt;0,"LOSS SCENARIO","POSITIVE SCENARIO")))</x:f>
        <x:v>POSITIVE SCENARIO</x:v>
      </x:c>
    </x:row>
    <x:row r="33" ht="28" customHeight="1">
      <x:c r="A33" s="49" t="str">
        <x:v>ASSUMPTION: All counted saleable kernels are sold at the entered prices. This is a scenario, not realized profit.</x:v>
      </x:c>
      <x:c r="B33" s="49"/>
      <x:c r="C33" s="49"/>
      <x:c r="D33" s="49"/>
      <x:c r="E33" s="49"/>
      <x:c r="F33" s="49"/>
      <x:c r="G33" s="49"/>
      <x:c r="H33" s="49"/>
    </x:row>
    <x:row r="34" ht="24" customHeight="1">
      <x:c r="A34" s="52" t="str">
        <x:v>Use landed purchase cost; avoid counting procurement freight again under transport. Enter zero for unused grades.</x:v>
      </x:c>
      <x:c r="B34" s="52"/>
      <x:c r="C34" s="52"/>
      <x:c r="D34" s="52"/>
      <x:c r="E34" s="52"/>
      <x:c r="F34" s="52"/>
      <x:c r="G34" s="52"/>
      <x:c r="H34" s="52"/>
    </x:row>
    <x:row r="35" ht="24" customHeight="1">
      <x:c r="A35" s="52" t="str">
        <x:v>Recovery = finished saleable kg / raw kg processed. This is NOT intake sample KOR. See Guide &amp; Sources.</x:v>
      </x:c>
      <x:c r="B35" s="52"/>
      <x:c r="C35" s="52"/>
      <x:c r="D35" s="52"/>
      <x:c r="E35" s="52"/>
      <x:c r="F35" s="52"/>
      <x:c r="G35" s="52"/>
      <x:c r="H35" s="52"/>
    </x:row>
  </x:sheetData>
  <x:mergeCells>
    <x:mergeCell ref="A1:H1"/>
    <x:mergeCell ref="A2:H2"/>
    <x:mergeCell ref="A4:H4"/>
    <x:mergeCell ref="A12:H12"/>
    <x:mergeCell ref="A20:H20"/>
    <x:mergeCell ref="A33:H33"/>
    <x:mergeCell ref="A34:H34"/>
    <x:mergeCell ref="A35:H3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68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</x:cols>
  <x:sheetData>
    <x:row r="1" ht="36" customHeight="1">
      <x:c r="A1" s="54" t="str">
        <x:v>MATO CASHEW | HOW TO USE THE COSTING WORKSHEET</x:v>
      </x:c>
      <x:c r="B1" s="54"/>
      <x:c r="C1" s="54"/>
      <x:c r="D1" s="54"/>
      <x:c r="E1" s="54"/>
      <x:c r="F1" s="54"/>
    </x:row>
    <x:row r="4" ht="29" customHeight="1">
      <x:c r="A4" s="9" t="str">
        <x:v>Purpose / គោលបំណង</x:v>
      </x:c>
      <x:c r="B4" s="56" t="str">
        <x:v>Compare one processing batch's costs with projected revenue across saleable kernel grades.</x:v>
      </x:c>
    </x:row>
    <x:row r="5" ht="29" customHeight="1">
      <x:c r="A5" s="9" t="str">
        <x:v>Step 1</x:v>
      </x:c>
      <x:c r="B5" s="56" t="str">
        <x:v>Open Your Batch. Enter batch ID, date, raw-nut kg and landed raw-nut price in yellow cells.</x:v>
      </x:c>
    </x:row>
    <x:row r="6" ht="29" customHeight="1">
      <x:c r="A6" s="9" t="str">
        <x:v>Step 2</x:v>
      </x:c>
      <x:c r="B6" s="56" t="str">
        <x:v>Enter finished SALEABLE kernel kg and expected selling price for each grade.</x:v>
      </x:c>
    </x:row>
    <x:row r="7" ht="29" customHeight="1">
      <x:c r="A7" s="9" t="str">
        <x:v>Step 3</x:v>
      </x:c>
      <x:c r="B7" s="56" t="str">
        <x:v>Enter labor, energy, packaging, delivery, other variable expenses and allocated overhead.</x:v>
      </x:c>
    </x:row>
    <x:row r="8" ht="29" customHeight="1">
      <x:c r="A8" s="9" t="str">
        <x:v>Step 4</x:v>
      </x:c>
      <x:c r="B8" s="56" t="str">
        <x:v>Read the recovery, cost-recovery price, potential result and margin. Check assumptions.</x:v>
      </x:c>
    </x:row>
    <x:row r="9" ht="29" customHeight="1">
      <x:c r="A9" s="9" t="str">
        <x:v>Step 5</x:v>
      </x:c>
      <x:c r="B9" s="56" t="str">
        <x:v>Use Worked Example to understand the model. All example figures are hypothetical.</x:v>
      </x:c>
    </x:row>
    <x:row r="10" ht="29" customHeight="1">
      <x:c r="A10" s="9" t="str">
        <x:v>Important</x:v>
      </x:c>
      <x:c r="B10" s="56" t="str">
        <x:v>The workbook assumes all counted saleable kernels are sold. Unsold stock is not realized revenue.</x:v>
      </x:c>
    </x:row>
    <x:row r="11" ht="29" customHeight="1">
      <x:c r="A11" s="9" t="str">
        <x:v>Do not confuse</x:v>
      </x:c>
      <x:c r="B11" s="56" t="str">
        <x:v>Factory recovery = packed saleable kernel kg / raw kg processed; not intake cutting-test KOR.</x:v>
      </x:c>
    </x:row>
    <x:row r="12" ht="29" customHeight="1">
      <x:c r="A12" s="9" t="str">
        <x:v>Units</x:v>
      </x:c>
      <x:c r="B12" s="56" t="str">
        <x:v>Quantities: kg. Prices and expenses: US dollars. Change only if your records use the same currency consistently.</x:v>
      </x:c>
    </x:row>
    <x:row r="13" ht="29" customHeight="1">
      <x:c r="A13" s="9" t="str">
        <x:v>Cost allocation</x:v>
      </x:c>
      <x:c r="B13" s="56" t="str">
        <x:v>Include fixed overhead allocated consistently; add relevant excluded fees/taxes before decision-making.</x:v>
      </x:c>
    </x:row>
    <x:row r="14" ht="29" customHeight="1">
      <x:c r="A14" s="9" t="str">
        <x:v>By-products</x:v>
      </x:c>
      <x:c r="B14" s="56" t="str">
        <x:v>Only include realistic NET by-product income; otherwise enter zero.</x:v>
      </x:c>
    </x:row>
    <x:row r="15" ht="29" customHeight="1">
      <x:c r="A15" s="9" t="str">
        <x:v>Source: UNCTAD</x:v>
      </x:c>
      <x:c r="B15" s="56" t="str">
        <x:v>https://unctad.org/publication/commodities-glance-special-issue-cashew-nuts</x:v>
      </x:c>
    </x:row>
    <x:row r="16" ht="29" customHeight="1">
      <x:c r="A16" s="9" t="str">
        <x:v>Source: FAO AGRIS</x:v>
      </x:c>
      <x:c r="B16" s="56" t="str">
        <x:v>https://agris.fao.org/search/en/providers/122535/records/65df36c44c5aef494fe0e74d</x:v>
      </x:c>
    </x:row>
    <x:row r="17" ht="29" customHeight="1">
      <x:c r="A17" s="9" t="str">
        <x:v>Source: SBA</x:v>
      </x:c>
      <x:c r="B17" s="56" t="str">
        <x:v>https://legacy.sba.gov/business-guide/plan-your-business/calculate-your-startup-costs/break-even-point</x:v>
      </x:c>
    </x:row>
    <x:row r="18" ht="29" customHeight="1">
      <x:c r="A18" s="9" t="str">
        <x:v>Disclaimer</x:v>
      </x:c>
      <x:c r="B18" s="56" t="str">
        <x:v>This is an internal planning aid, not accounting advice or a verified market price source.</x:v>
      </x:c>
    </x:row>
  </x:sheetData>
  <x:mergeCells>
    <x:mergeCell ref="A1:F1"/>
  </x:mergeCells>
  <x:pageMargins left="0.7" right="0.7" top="0.75" bottom="0.75" header="0.3" footer="0.3"/>
</x:worksheet>
</file>